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1" activeTab="3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</externalReferences>
  <definedNames>
    <definedName name="_xlnm.Print_Area" localSheetId="4">'з початку року'!$A$1:$Q$45</definedName>
  </definedNames>
  <calcPr fullCalcOnLoad="1"/>
</workbook>
</file>

<file path=xl/sharedStrings.xml><?xml version="1.0" encoding="utf-8"?>
<sst xmlns="http://schemas.openxmlformats.org/spreadsheetml/2006/main" count="180" uniqueCount="86">
  <si>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</si>
  <si>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</si>
  <si>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</si>
  <si>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</si>
  <si>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</si>
  <si>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</si>
  <si>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</si>
  <si>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</si>
  <si>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</si>
  <si>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</si>
  <si>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</si>
  <si>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</si>
  <si>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</si>
  <si>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</si>
  <si>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</si>
  <si>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</si>
  <si>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</si>
  <si>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</si>
  <si>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</si>
  <si>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</si>
  <si>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</si>
  <si>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</si>
  <si>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</si>
  <si>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</si>
  <si>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</si>
  <si>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</si>
  <si>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</si>
  <si>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</si>
  <si>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</si>
  <si>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</si>
  <si>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</si>
  <si>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</si>
  <si>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</si>
  <si>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</si>
  <si>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</si>
  <si>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</si>
  <si>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</si>
  <si>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</si>
  <si>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</si>
  <si>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</si>
  <si>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</si>
  <si>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</si>
  <si>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</si>
  <si>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</si>
  <si>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</si>
  <si>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</si>
  <si>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</si>
  <si>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</si>
  <si>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</si>
  <si>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</si>
  <si>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</si>
  <si>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</si>
  <si>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</si>
  <si>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</si>
  <si>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</si>
  <si>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</si>
  <si>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</si>
  <si>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</si>
  <si>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</si>
  <si>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</si>
  <si>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</si>
  <si>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</si>
  <si>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</si>
  <si>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</si>
  <si>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</si>
  <si>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</si>
  <si>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</si>
  <si>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</si>
  <si>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</si>
  <si>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</si>
  <si>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</si>
  <si>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</si>
  <si>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</si>
  <si>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</si>
  <si>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</si>
  <si>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</si>
  <si>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</si>
  <si>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</si>
  <si>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план на січень-квітень  2014р.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</si>
  <si>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</si>
  <si>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</si>
  <si>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14.04.2014 р.</t>
  </si>
  <si>
    <r>
      <t xml:space="preserve">станом на 14.04.2014р.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</si>
  <si>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14.04.2014р.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</si>
  <si>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14.04.2014</t>
    </r>
    <r>
      <rPr>
        <sz val="10"/>
        <rFont val="Times New Roman"/>
        <family val="1"/>
      </rPr>
      <t xml:space="preserve"> (тис.грн.)</t>
    </r>
  </si>
  <si>
    <t>Зміни до розпису станом на 14.04.2014р.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</si>
</sst>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8310189"/>
        <c:axId val="9247382"/>
      </c:lineChart>
      <c:catAx>
        <c:axId val="3831018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247382"/>
        <c:crosses val="autoZero"/>
        <c:auto val="0"/>
        <c:lblOffset val="100"/>
        <c:tickLblSkip val="1"/>
        <c:noMultiLvlLbl val="0"/>
      </c:catAx>
      <c:valAx>
        <c:axId val="9247382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310189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6117575"/>
        <c:axId val="10840448"/>
      </c:lineChart>
      <c:catAx>
        <c:axId val="1611757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840448"/>
        <c:crosses val="autoZero"/>
        <c:auto val="0"/>
        <c:lblOffset val="100"/>
        <c:tickLblSkip val="1"/>
        <c:noMultiLvlLbl val="0"/>
      </c:catAx>
      <c:valAx>
        <c:axId val="10840448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11757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0455169"/>
        <c:axId val="5661066"/>
      </c:lineChart>
      <c:catAx>
        <c:axId val="3045516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61066"/>
        <c:crosses val="autoZero"/>
        <c:auto val="0"/>
        <c:lblOffset val="100"/>
        <c:tickLblSkip val="1"/>
        <c:noMultiLvlLbl val="0"/>
      </c:catAx>
      <c:valAx>
        <c:axId val="5661066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45516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41747</c:v>
                </c:pt>
                <c:pt idx="14">
                  <c:v>41751</c:v>
                </c:pt>
                <c:pt idx="15">
                  <c:v>41752</c:v>
                </c:pt>
                <c:pt idx="16">
                  <c:v>41753</c:v>
                </c:pt>
                <c:pt idx="17">
                  <c:v>41754</c:v>
                </c:pt>
                <c:pt idx="18">
                  <c:v>41757</c:v>
                </c:pt>
                <c:pt idx="19">
                  <c:v>41758</c:v>
                </c:pt>
                <c:pt idx="20">
                  <c:v>41759</c:v>
                </c:pt>
              </c:strCache>
            </c:strRef>
          </c:cat>
          <c:val>
            <c:numRef>
              <c:f>квітень!$J$4:$J$12</c:f>
              <c:numCache>
                <c:ptCount val="9"/>
                <c:pt idx="0">
                  <c:v>476.7</c:v>
                </c:pt>
                <c:pt idx="1">
                  <c:v>499.6</c:v>
                </c:pt>
                <c:pt idx="2">
                  <c:v>1034.3</c:v>
                </c:pt>
                <c:pt idx="3">
                  <c:v>1874.2</c:v>
                </c:pt>
                <c:pt idx="4">
                  <c:v>3334.1</c:v>
                </c:pt>
                <c:pt idx="5">
                  <c:v>531.5</c:v>
                </c:pt>
                <c:pt idx="6">
                  <c:v>793.4</c:v>
                </c:pt>
                <c:pt idx="7">
                  <c:v>1067.43</c:v>
                </c:pt>
                <c:pt idx="8">
                  <c:v>571.24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41747</c:v>
                </c:pt>
                <c:pt idx="14">
                  <c:v>41751</c:v>
                </c:pt>
                <c:pt idx="15">
                  <c:v>41752</c:v>
                </c:pt>
                <c:pt idx="16">
                  <c:v>41753</c:v>
                </c:pt>
                <c:pt idx="17">
                  <c:v>41754</c:v>
                </c:pt>
                <c:pt idx="18">
                  <c:v>41757</c:v>
                </c:pt>
                <c:pt idx="19">
                  <c:v>41758</c:v>
                </c:pt>
                <c:pt idx="20">
                  <c:v>41759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1131.3855555555556</c:v>
                </c:pt>
                <c:pt idx="1">
                  <c:v>1131.4</c:v>
                </c:pt>
                <c:pt idx="2">
                  <c:v>1131.4</c:v>
                </c:pt>
                <c:pt idx="3">
                  <c:v>1131.4</c:v>
                </c:pt>
                <c:pt idx="4">
                  <c:v>1131.4</c:v>
                </c:pt>
                <c:pt idx="5">
                  <c:v>1131.4</c:v>
                </c:pt>
                <c:pt idx="6">
                  <c:v>1131.4</c:v>
                </c:pt>
                <c:pt idx="7">
                  <c:v>1131.4</c:v>
                </c:pt>
                <c:pt idx="8">
                  <c:v>1131.4</c:v>
                </c:pt>
                <c:pt idx="9">
                  <c:v>1131.4</c:v>
                </c:pt>
                <c:pt idx="10">
                  <c:v>1131.4</c:v>
                </c:pt>
                <c:pt idx="11">
                  <c:v>1131.4</c:v>
                </c:pt>
                <c:pt idx="12">
                  <c:v>1131.4</c:v>
                </c:pt>
                <c:pt idx="13">
                  <c:v>1131.4</c:v>
                </c:pt>
                <c:pt idx="14">
                  <c:v>1131.4</c:v>
                </c:pt>
                <c:pt idx="15">
                  <c:v>1131.4</c:v>
                </c:pt>
                <c:pt idx="16">
                  <c:v>1131.4</c:v>
                </c:pt>
                <c:pt idx="17">
                  <c:v>1131.4</c:v>
                </c:pt>
                <c:pt idx="18">
                  <c:v>1131.4</c:v>
                </c:pt>
                <c:pt idx="19">
                  <c:v>1131.4</c:v>
                </c:pt>
                <c:pt idx="20">
                  <c:v>1131.4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41747</c:v>
                </c:pt>
                <c:pt idx="14">
                  <c:v>41751</c:v>
                </c:pt>
                <c:pt idx="15">
                  <c:v>41752</c:v>
                </c:pt>
                <c:pt idx="16">
                  <c:v>41753</c:v>
                </c:pt>
                <c:pt idx="17">
                  <c:v>41754</c:v>
                </c:pt>
                <c:pt idx="18">
                  <c:v>41757</c:v>
                </c:pt>
                <c:pt idx="19">
                  <c:v>41758</c:v>
                </c:pt>
                <c:pt idx="20">
                  <c:v>41759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460</c:v>
                </c:pt>
                <c:pt idx="1">
                  <c:v>900</c:v>
                </c:pt>
                <c:pt idx="2">
                  <c:v>1900</c:v>
                </c:pt>
                <c:pt idx="3">
                  <c:v>2200</c:v>
                </c:pt>
                <c:pt idx="4">
                  <c:v>3500</c:v>
                </c:pt>
                <c:pt idx="5">
                  <c:v>1200</c:v>
                </c:pt>
                <c:pt idx="6">
                  <c:v>1100</c:v>
                </c:pt>
                <c:pt idx="7">
                  <c:v>1200</c:v>
                </c:pt>
                <c:pt idx="8">
                  <c:v>1850</c:v>
                </c:pt>
                <c:pt idx="9">
                  <c:v>2000</c:v>
                </c:pt>
                <c:pt idx="10">
                  <c:v>2600</c:v>
                </c:pt>
                <c:pt idx="11">
                  <c:v>1850</c:v>
                </c:pt>
                <c:pt idx="12">
                  <c:v>1700</c:v>
                </c:pt>
                <c:pt idx="13">
                  <c:v>1800</c:v>
                </c:pt>
                <c:pt idx="14">
                  <c:v>2800</c:v>
                </c:pt>
                <c:pt idx="15">
                  <c:v>1240</c:v>
                </c:pt>
                <c:pt idx="16">
                  <c:v>1150</c:v>
                </c:pt>
                <c:pt idx="17">
                  <c:v>1500</c:v>
                </c:pt>
                <c:pt idx="18">
                  <c:v>1500</c:v>
                </c:pt>
                <c:pt idx="19">
                  <c:v>3300</c:v>
                </c:pt>
                <c:pt idx="20">
                  <c:v>4186.6</c:v>
                </c:pt>
              </c:numCache>
            </c:numRef>
          </c:val>
          <c:smooth val="1"/>
        </c:ser>
        <c:marker val="1"/>
        <c:axId val="50949595"/>
        <c:axId val="55893172"/>
      </c:lineChart>
      <c:catAx>
        <c:axId val="5094959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893172"/>
        <c:crosses val="autoZero"/>
        <c:auto val="0"/>
        <c:lblOffset val="100"/>
        <c:tickLblSkip val="1"/>
        <c:noMultiLvlLbl val="0"/>
      </c:catAx>
      <c:valAx>
        <c:axId val="55893172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94959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14.04.2014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січень-квітень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128503.1</c:v>
                </c:pt>
                <c:pt idx="1">
                  <c:v>25270.59</c:v>
                </c:pt>
                <c:pt idx="2">
                  <c:v>1239.6</c:v>
                </c:pt>
                <c:pt idx="3">
                  <c:v>294.5</c:v>
                </c:pt>
                <c:pt idx="4">
                  <c:v>2238.1</c:v>
                </c:pt>
                <c:pt idx="5">
                  <c:v>2191.5</c:v>
                </c:pt>
                <c:pt idx="6">
                  <c:v>900</c:v>
                </c:pt>
                <c:pt idx="7">
                  <c:v>540.3000000000252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94255.18</c:v>
                </c:pt>
                <c:pt idx="1">
                  <c:v>19791.68</c:v>
                </c:pt>
                <c:pt idx="2">
                  <c:v>817.87</c:v>
                </c:pt>
                <c:pt idx="3">
                  <c:v>223.95</c:v>
                </c:pt>
                <c:pt idx="4">
                  <c:v>1988.31</c:v>
                </c:pt>
                <c:pt idx="5">
                  <c:v>2386.61</c:v>
                </c:pt>
                <c:pt idx="6">
                  <c:v>915.7</c:v>
                </c:pt>
                <c:pt idx="7">
                  <c:v>537.6799999999882</c:v>
                </c:pt>
              </c:numCache>
            </c:numRef>
          </c:val>
          <c:shape val="box"/>
        </c:ser>
        <c:shape val="box"/>
        <c:axId val="33276501"/>
        <c:axId val="31053054"/>
      </c:bar3DChart>
      <c:catAx>
        <c:axId val="33276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1053054"/>
        <c:crosses val="autoZero"/>
        <c:auto val="1"/>
        <c:lblOffset val="100"/>
        <c:tickLblSkip val="1"/>
        <c:noMultiLvlLbl val="0"/>
      </c:catAx>
      <c:valAx>
        <c:axId val="31053054"/>
        <c:scaling>
          <c:orientation val="minMax"/>
          <c:max val="1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276501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1196.05</c:v>
                </c:pt>
              </c:numCache>
            </c:numRef>
          </c:val>
        </c:ser>
        <c:axId val="11042031"/>
        <c:axId val="32269416"/>
      </c:barChart>
      <c:catAx>
        <c:axId val="11042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269416"/>
        <c:crosses val="autoZero"/>
        <c:auto val="1"/>
        <c:lblOffset val="100"/>
        <c:tickLblSkip val="1"/>
        <c:noMultiLvlLbl val="0"/>
      </c:catAx>
      <c:valAx>
        <c:axId val="32269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0420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658.88</c:v>
                </c:pt>
              </c:numCache>
            </c:numRef>
          </c:val>
        </c:ser>
        <c:axId val="21989289"/>
        <c:axId val="63685874"/>
      </c:barChart>
      <c:catAx>
        <c:axId val="21989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685874"/>
        <c:crosses val="autoZero"/>
        <c:auto val="1"/>
        <c:lblOffset val="100"/>
        <c:tickLblSkip val="1"/>
        <c:noMultiLvlLbl val="0"/>
      </c:catAx>
      <c:valAx>
        <c:axId val="636858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9892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>
                <c:ptCount val="1"/>
                <c:pt idx="0">
                  <c:v>23812.6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>
                <c:ptCount val="1"/>
                <c:pt idx="0">
                  <c:v>21823.48</c:v>
                </c:pt>
              </c:numCache>
            </c:numRef>
          </c:val>
        </c:ser>
        <c:axId val="36301955"/>
        <c:axId val="58282140"/>
      </c:barChart>
      <c:catAx>
        <c:axId val="36301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82140"/>
        <c:crosses val="autoZero"/>
        <c:auto val="1"/>
        <c:lblOffset val="100"/>
        <c:tickLblSkip val="1"/>
        <c:noMultiLvlLbl val="0"/>
      </c:catAx>
      <c:valAx>
        <c:axId val="582821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019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січень-квітень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14.04.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161 177,7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120 917,0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січень-квітень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-32 919,1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квітень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43 101,6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квітень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-40 260,7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 "/>
    </sheetNames>
    <sheetDataSet>
      <sheetData sheetId="0">
        <row r="10">
          <cell r="E10">
            <v>128503.1</v>
          </cell>
          <cell r="F10">
            <v>94255.18</v>
          </cell>
        </row>
        <row r="19">
          <cell r="E19">
            <v>1239.6</v>
          </cell>
          <cell r="F19">
            <v>817.87</v>
          </cell>
        </row>
        <row r="33">
          <cell r="E33">
            <v>25270.59</v>
          </cell>
          <cell r="F33">
            <v>19791.68</v>
          </cell>
        </row>
        <row r="56">
          <cell r="E56">
            <v>2238.1</v>
          </cell>
          <cell r="F56">
            <v>1988.31</v>
          </cell>
        </row>
        <row r="95">
          <cell r="E95">
            <v>2191.5</v>
          </cell>
          <cell r="F95">
            <v>2386.61</v>
          </cell>
        </row>
        <row r="96">
          <cell r="E96">
            <v>294.5</v>
          </cell>
          <cell r="F96">
            <v>223.95</v>
          </cell>
        </row>
        <row r="106">
          <cell r="E106">
            <v>161177.69000000003</v>
          </cell>
          <cell r="F106">
            <v>120916.97999999998</v>
          </cell>
        </row>
        <row r="118">
          <cell r="E118">
            <v>0</v>
          </cell>
          <cell r="F118">
            <v>107.02</v>
          </cell>
        </row>
        <row r="119">
          <cell r="E119">
            <v>23812.6</v>
          </cell>
          <cell r="F119">
            <v>21823.48</v>
          </cell>
        </row>
        <row r="120">
          <cell r="E120">
            <v>0</v>
          </cell>
          <cell r="F120">
            <v>658.88</v>
          </cell>
        </row>
        <row r="121">
          <cell r="E121">
            <v>0</v>
          </cell>
          <cell r="F121">
            <v>1196.05</v>
          </cell>
        </row>
        <row r="122">
          <cell r="E122">
            <v>0</v>
          </cell>
          <cell r="F122">
            <v>483.27</v>
          </cell>
        </row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117330.70791</v>
          </cell>
          <cell r="I142">
            <v>103505.48594999999</v>
          </cell>
        </row>
      </sheetData>
      <sheetData sheetId="1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2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3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62</v>
      </c>
      <c r="O1" s="117"/>
      <c r="P1" s="117"/>
      <c r="Q1" s="117"/>
      <c r="R1" s="117"/>
      <c r="S1" s="118"/>
    </row>
    <row r="2" spans="1:19" ht="16.5" thickBot="1">
      <c r="A2" s="119" t="s">
        <v>63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64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41671</v>
      </c>
      <c r="O29" s="112">
        <f>'[1]січень '!$D$142</f>
        <v>111410.62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41671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67</v>
      </c>
      <c r="O1" s="117"/>
      <c r="P1" s="117"/>
      <c r="Q1" s="117"/>
      <c r="R1" s="117"/>
      <c r="S1" s="118"/>
    </row>
    <row r="2" spans="1:19" ht="16.5" thickBot="1">
      <c r="A2" s="119" t="s">
        <v>70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71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41699</v>
      </c>
      <c r="O29" s="112">
        <f>'[1]лютий'!$D$142</f>
        <v>121970.53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41699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8" sqref="J6:J8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74</v>
      </c>
      <c r="O1" s="117"/>
      <c r="P1" s="117"/>
      <c r="Q1" s="117"/>
      <c r="R1" s="117"/>
      <c r="S1" s="118"/>
    </row>
    <row r="2" spans="1:19" ht="16.5" thickBot="1">
      <c r="A2" s="119" t="s">
        <v>75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76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38.1</v>
      </c>
      <c r="I21" s="82">
        <f t="shared" si="0"/>
        <v>2.199999999999818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216.49999999999997</v>
      </c>
      <c r="I24" s="43">
        <f t="shared" si="3"/>
        <v>192.0300000000002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41730</v>
      </c>
      <c r="O29" s="112">
        <f>'[1]березень'!$D$142</f>
        <v>114985.02570999999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41730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4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19" sqref="O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77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80</v>
      </c>
      <c r="O1" s="117"/>
      <c r="P1" s="117"/>
      <c r="Q1" s="117"/>
      <c r="R1" s="117"/>
      <c r="S1" s="118"/>
    </row>
    <row r="2" spans="1:19" ht="16.5" thickBot="1">
      <c r="A2" s="119" t="s">
        <v>81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82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79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AVERAGE(J4:J12)</f>
        <v>1131.3855555555556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1131.4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1131.4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1131.4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1131.4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1131.4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1131.4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11.430000000000078</v>
      </c>
      <c r="J11" s="42">
        <v>1067.43</v>
      </c>
      <c r="K11" s="42">
        <v>1200</v>
      </c>
      <c r="L11" s="4">
        <f t="shared" si="1"/>
        <v>0.889525</v>
      </c>
      <c r="M11" s="2">
        <v>1131.4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1131.4</v>
      </c>
      <c r="N12" s="47">
        <v>18.5</v>
      </c>
      <c r="O12" s="48">
        <v>0</v>
      </c>
      <c r="P12" s="49">
        <v>318.2</v>
      </c>
      <c r="Q12" s="49">
        <v>0</v>
      </c>
      <c r="R12" s="46">
        <v>0.2</v>
      </c>
      <c r="S12" s="35">
        <f t="shared" si="2"/>
        <v>336.9</v>
      </c>
    </row>
    <row r="13" spans="1:19" ht="12.75">
      <c r="A13" s="13">
        <v>41743</v>
      </c>
      <c r="B13" s="42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2000</v>
      </c>
      <c r="L13" s="4">
        <f t="shared" si="1"/>
        <v>0</v>
      </c>
      <c r="M13" s="2">
        <v>1131.4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41744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2600</v>
      </c>
      <c r="L14" s="4">
        <f t="shared" si="1"/>
        <v>0</v>
      </c>
      <c r="M14" s="2">
        <v>1131.4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41745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1850</v>
      </c>
      <c r="L15" s="4">
        <f t="shared" si="1"/>
        <v>0</v>
      </c>
      <c r="M15" s="2">
        <v>1131.4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41746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1700</v>
      </c>
      <c r="L16" s="4">
        <f>J15/K16</f>
        <v>0</v>
      </c>
      <c r="M16" s="2">
        <v>1131.4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41747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v>1800</v>
      </c>
      <c r="L17" s="4">
        <f t="shared" si="1"/>
        <v>0</v>
      </c>
      <c r="M17" s="2">
        <v>1131.4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41751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2800</v>
      </c>
      <c r="L18" s="4">
        <f t="shared" si="1"/>
        <v>0</v>
      </c>
      <c r="M18" s="2">
        <v>1131.4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41752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1240</v>
      </c>
      <c r="L19" s="4">
        <f t="shared" si="1"/>
        <v>0</v>
      </c>
      <c r="M19" s="2">
        <v>1131.4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41753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1150</v>
      </c>
      <c r="L20" s="4">
        <f t="shared" si="1"/>
        <v>0</v>
      </c>
      <c r="M20" s="2">
        <v>1131.4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41754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1500</v>
      </c>
      <c r="L21" s="4">
        <f t="shared" si="1"/>
        <v>0</v>
      </c>
      <c r="M21" s="2">
        <v>1131.4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41757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1500</v>
      </c>
      <c r="L22" s="4">
        <f t="shared" si="1"/>
        <v>0</v>
      </c>
      <c r="M22" s="2">
        <v>1131.4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41758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3300</v>
      </c>
      <c r="L23" s="4">
        <f t="shared" si="1"/>
        <v>0</v>
      </c>
      <c r="M23" s="2">
        <v>1131.4</v>
      </c>
      <c r="N23" s="47"/>
      <c r="O23" s="53"/>
      <c r="P23" s="54"/>
      <c r="Q23" s="49"/>
      <c r="R23" s="46"/>
      <c r="S23" s="35"/>
    </row>
    <row r="24" spans="1:19" ht="13.5" thickBot="1">
      <c r="A24" s="13">
        <v>41759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4186.6</v>
      </c>
      <c r="L24" s="4">
        <f t="shared" si="1"/>
        <v>0</v>
      </c>
      <c r="M24" s="2">
        <v>1131.4</v>
      </c>
      <c r="N24" s="47"/>
      <c r="O24" s="53"/>
      <c r="P24" s="54"/>
      <c r="Q24" s="49"/>
      <c r="R24" s="46"/>
      <c r="S24" s="35">
        <f t="shared" si="2"/>
        <v>0</v>
      </c>
    </row>
    <row r="25" spans="1:19" ht="13.5" thickBot="1">
      <c r="A25" s="39" t="s">
        <v>33</v>
      </c>
      <c r="B25" s="43">
        <f aca="true" t="shared" si="3" ref="B25:K25">SUM(B4:B24)</f>
        <v>8208.6</v>
      </c>
      <c r="C25" s="43">
        <f t="shared" si="3"/>
        <v>702.4</v>
      </c>
      <c r="D25" s="43">
        <f t="shared" si="3"/>
        <v>2.2</v>
      </c>
      <c r="E25" s="14">
        <f t="shared" si="3"/>
        <v>25.1</v>
      </c>
      <c r="F25" s="14">
        <f t="shared" si="3"/>
        <v>334.6</v>
      </c>
      <c r="G25" s="14">
        <f t="shared" si="3"/>
        <v>659.1500000000001</v>
      </c>
      <c r="H25" s="14">
        <f t="shared" si="3"/>
        <v>205.1</v>
      </c>
      <c r="I25" s="43">
        <f t="shared" si="3"/>
        <v>45.319999999999645</v>
      </c>
      <c r="J25" s="43">
        <f t="shared" si="3"/>
        <v>10182.47</v>
      </c>
      <c r="K25" s="43">
        <f t="shared" si="3"/>
        <v>39936.6</v>
      </c>
      <c r="L25" s="15">
        <f t="shared" si="1"/>
        <v>0.25496587090538503</v>
      </c>
      <c r="M25" s="2"/>
      <c r="N25" s="93">
        <f>SUM(N4:N24)</f>
        <v>52.1</v>
      </c>
      <c r="O25" s="93">
        <f>SUM(O4:O24)</f>
        <v>140.3</v>
      </c>
      <c r="P25" s="93">
        <f>SUM(P4:P24)</f>
        <v>2128.4</v>
      </c>
      <c r="Q25" s="93">
        <f>SUM(Q4:Q24)</f>
        <v>19.4</v>
      </c>
      <c r="R25" s="93">
        <f>SUM(R4:R24)</f>
        <v>5.5</v>
      </c>
      <c r="S25" s="93">
        <f>N25+O25+Q25+P25+R25</f>
        <v>2345.7000000000003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9" t="s">
        <v>41</v>
      </c>
      <c r="O28" s="109"/>
      <c r="P28" s="109"/>
      <c r="Q28" s="109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1" t="s">
        <v>34</v>
      </c>
      <c r="O29" s="111"/>
      <c r="P29" s="111"/>
      <c r="Q29" s="111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1">
        <v>41743</v>
      </c>
      <c r="O30" s="112">
        <f>'[1]квітень'!$D$142</f>
        <v>117330.70791</v>
      </c>
      <c r="P30" s="112"/>
      <c r="Q30" s="112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02"/>
      <c r="O31" s="112"/>
      <c r="P31" s="112"/>
      <c r="Q31" s="112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103505.48594999999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3" t="s">
        <v>56</v>
      </c>
      <c r="P33" s="104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5" t="s">
        <v>57</v>
      </c>
      <c r="P34" s="105"/>
      <c r="Q34" s="83">
        <f>'[1]квітень'!$I$139</f>
        <v>13825.22196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06" t="s">
        <v>60</v>
      </c>
      <c r="P35" s="107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9" t="s">
        <v>35</v>
      </c>
      <c r="O38" s="109"/>
      <c r="P38" s="109"/>
      <c r="Q38" s="109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0" t="s">
        <v>36</v>
      </c>
      <c r="O39" s="110"/>
      <c r="P39" s="110"/>
      <c r="Q39" s="110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1">
        <v>41743</v>
      </c>
      <c r="O40" s="108">
        <v>0</v>
      </c>
      <c r="P40" s="108"/>
      <c r="Q40" s="108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02"/>
      <c r="O41" s="108"/>
      <c r="P41" s="108"/>
      <c r="Q41" s="108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9">
      <selection activeCell="D54" sqref="D54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00" t="s">
        <v>83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23"/>
      <c r="M27" s="123"/>
      <c r="N27" s="123"/>
    </row>
    <row r="28" spans="1:16" ht="78.75" customHeight="1">
      <c r="A28" s="138" t="s">
        <v>40</v>
      </c>
      <c r="B28" s="124" t="s">
        <v>51</v>
      </c>
      <c r="C28" s="125"/>
      <c r="D28" s="135" t="s">
        <v>28</v>
      </c>
      <c r="E28" s="135"/>
      <c r="F28" s="129" t="s">
        <v>29</v>
      </c>
      <c r="G28" s="140"/>
      <c r="H28" s="136" t="s">
        <v>39</v>
      </c>
      <c r="I28" s="129"/>
      <c r="J28" s="136" t="s">
        <v>50</v>
      </c>
      <c r="K28" s="128"/>
      <c r="L28" s="132" t="s">
        <v>45</v>
      </c>
      <c r="M28" s="133"/>
      <c r="N28" s="134"/>
      <c r="O28" s="126" t="s">
        <v>84</v>
      </c>
      <c r="P28" s="127"/>
    </row>
    <row r="29" spans="1:16" ht="45">
      <c r="A29" s="139"/>
      <c r="B29" s="72" t="s">
        <v>78</v>
      </c>
      <c r="C29" s="28" t="s">
        <v>26</v>
      </c>
      <c r="D29" s="72" t="str">
        <f>B29</f>
        <v>план на січень-квітень  2014р.</v>
      </c>
      <c r="E29" s="28" t="str">
        <f>C29</f>
        <v>факт</v>
      </c>
      <c r="F29" s="71" t="str">
        <f>B29</f>
        <v>план на січень-квітень  2014р.</v>
      </c>
      <c r="G29" s="95" t="str">
        <f>C29</f>
        <v>факт</v>
      </c>
      <c r="H29" s="72" t="str">
        <f>B29</f>
        <v>план на січень-квітень  2014р.</v>
      </c>
      <c r="I29" s="28" t="str">
        <f>C29</f>
        <v>факт</v>
      </c>
      <c r="J29" s="71" t="str">
        <f>B29</f>
        <v>план на січень-квітень  2014р.</v>
      </c>
      <c r="K29" s="95" t="str">
        <f>C29</f>
        <v>факт</v>
      </c>
      <c r="L29" s="67" t="str">
        <f>D29</f>
        <v>план на січень-квітень  2014р.</v>
      </c>
      <c r="M29" s="28" t="s">
        <v>26</v>
      </c>
      <c r="N29" s="68" t="s">
        <v>27</v>
      </c>
      <c r="O29" s="128"/>
      <c r="P29" s="129"/>
    </row>
    <row r="30" spans="1:16" ht="23.25" customHeight="1" thickBot="1">
      <c r="A30" s="66">
        <f>березень!O39</f>
        <v>0</v>
      </c>
      <c r="B30" s="73">
        <f>'[1]квітень'!$E$118</f>
        <v>0</v>
      </c>
      <c r="C30" s="73">
        <f>'[1]квітень'!$F$118</f>
        <v>107.02</v>
      </c>
      <c r="D30" s="74">
        <f>'[1]квітень'!$E$121</f>
        <v>0</v>
      </c>
      <c r="E30" s="74">
        <f>'[1]квітень'!$F$121</f>
        <v>1196.05</v>
      </c>
      <c r="F30" s="75">
        <f>'[1]квітень'!$E$120</f>
        <v>0</v>
      </c>
      <c r="G30" s="76">
        <f>'[1]квітень'!$F$120</f>
        <v>658.88</v>
      </c>
      <c r="H30" s="76">
        <f>'[1]квітень'!$E$119</f>
        <v>23812.6</v>
      </c>
      <c r="I30" s="76">
        <f>'[1]квітень'!$F$119</f>
        <v>21823.48</v>
      </c>
      <c r="J30" s="76">
        <f>'[1]квітень'!$E$122</f>
        <v>0</v>
      </c>
      <c r="K30" s="96">
        <f>'[1]квітень'!$F$122</f>
        <v>483.27</v>
      </c>
      <c r="L30" s="97">
        <f>H30+F30+D30+J30+B30</f>
        <v>23812.6</v>
      </c>
      <c r="M30" s="77">
        <f>I30+G30+E30+K30+C30</f>
        <v>24268.7</v>
      </c>
      <c r="N30" s="78">
        <f>M30-L30</f>
        <v>456.1000000000022</v>
      </c>
      <c r="O30" s="130">
        <f>квітень!O30</f>
        <v>117330.70791</v>
      </c>
      <c r="P30" s="131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5" t="s">
        <v>47</v>
      </c>
      <c r="P31" s="135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квітень!Q32</f>
        <v>103505.48594999999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квітень!Q33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квітень!Q35</f>
        <v>0</v>
      </c>
    </row>
    <row r="35" spans="15:16" ht="12.75">
      <c r="O35" s="26" t="s">
        <v>48</v>
      </c>
      <c r="P35" s="84">
        <f>квітень!Q34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'[1]квітень'!$E$10</f>
        <v>128503.1</v>
      </c>
      <c r="C47" s="40">
        <f>'[1]квітень'!$F$10</f>
        <v>94255.18</v>
      </c>
      <c r="F47" s="1" t="s">
        <v>25</v>
      </c>
      <c r="G47" s="8"/>
      <c r="H47" s="137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'[1]квітень'!$E$33</f>
        <v>25270.59</v>
      </c>
      <c r="C48" s="18">
        <f>'[1]квітень'!$F$33</f>
        <v>19791.68</v>
      </c>
      <c r="G48" s="8"/>
      <c r="H48" s="137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'[1]квітень'!$E$19</f>
        <v>1239.6</v>
      </c>
      <c r="C49" s="17">
        <f>'[1]квітень'!$F$19</f>
        <v>817.87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'[1]квітень'!$E$96</f>
        <v>294.5</v>
      </c>
      <c r="C50" s="6">
        <f>'[1]квітень'!$F$96</f>
        <v>223.95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'[1]квітень'!$E$56</f>
        <v>2238.1</v>
      </c>
      <c r="C51" s="17">
        <f>'[1]квітень'!$F$56</f>
        <v>1988.31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'[1]квітень'!$E$95</f>
        <v>2191.5</v>
      </c>
      <c r="C52" s="17">
        <f>'[1]квітень'!$F$95</f>
        <v>2386.61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900</v>
      </c>
      <c r="C53" s="17">
        <v>915.7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540.3000000000252</v>
      </c>
      <c r="C54" s="17">
        <f>C55-C47-C48-C49-C50-C51-C52-C53</f>
        <v>537.6799999999882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'[1]квітень'!$E$106</f>
        <v>161177.69000000003</v>
      </c>
      <c r="C55" s="12">
        <f>'[1]квітень'!$F$106</f>
        <v>120916.97999999998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6">
        <v>45950.2</v>
      </c>
      <c r="H6" s="16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85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92.12</v>
      </c>
      <c r="F7" s="24">
        <f t="shared" si="0"/>
        <v>89.87</v>
      </c>
      <c r="G7" s="24">
        <f t="shared" si="0"/>
        <v>80.76</v>
      </c>
      <c r="H7" s="24">
        <f t="shared" si="0"/>
        <v>79.88</v>
      </c>
      <c r="I7" s="24">
        <f t="shared" si="0"/>
        <v>79.68</v>
      </c>
      <c r="J7" s="24">
        <f t="shared" si="0"/>
        <v>79.85</v>
      </c>
      <c r="K7" s="24">
        <f t="shared" si="0"/>
        <v>83.7</v>
      </c>
      <c r="L7" s="24">
        <f t="shared" si="0"/>
        <v>92.99</v>
      </c>
      <c r="M7" s="24">
        <f t="shared" si="0"/>
        <v>-959.13</v>
      </c>
      <c r="N7" s="57">
        <f>SUM(B8:M14)</f>
        <v>-0.01999999999998181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37">
        <v>80.76</v>
      </c>
      <c r="H8" s="37">
        <v>79.88</v>
      </c>
      <c r="I8" s="37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 hidden="1">
      <c r="A9" s="36" t="s">
        <v>69</v>
      </c>
      <c r="B9" s="37"/>
      <c r="C9" s="37"/>
      <c r="D9" s="37"/>
      <c r="E9" s="37"/>
      <c r="F9" s="37"/>
      <c r="G9" s="37">
        <v>0</v>
      </c>
      <c r="H9" s="37"/>
      <c r="I9" s="37"/>
      <c r="J9" s="37">
        <v>0</v>
      </c>
      <c r="K9" s="37">
        <v>0</v>
      </c>
      <c r="L9" s="37">
        <v>0</v>
      </c>
      <c r="M9" s="37">
        <v>0</v>
      </c>
      <c r="N9" s="38">
        <f t="shared" si="1"/>
        <v>0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43101.62</v>
      </c>
      <c r="F15" s="55">
        <f t="shared" si="2"/>
        <v>41514.97</v>
      </c>
      <c r="G15" s="55">
        <f t="shared" si="2"/>
        <v>46030.96</v>
      </c>
      <c r="H15" s="55">
        <f t="shared" si="2"/>
        <v>42143.479999999996</v>
      </c>
      <c r="I15" s="55">
        <f t="shared" si="2"/>
        <v>45275.38</v>
      </c>
      <c r="J15" s="55">
        <f t="shared" si="2"/>
        <v>43678.049999999996</v>
      </c>
      <c r="K15" s="55">
        <f t="shared" si="2"/>
        <v>43907.7</v>
      </c>
      <c r="L15" s="55">
        <f t="shared" si="2"/>
        <v>45705.189999999995</v>
      </c>
      <c r="M15" s="55">
        <f t="shared" si="2"/>
        <v>67606.47</v>
      </c>
      <c r="N15" s="58">
        <f t="shared" si="1"/>
        <v>537039.88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2014-04-14T12:56:02Z</dcterms:modified>
  <cp:category/>
  <cp:version/>
  <cp:contentType/>
  <cp:contentStatus/>
</cp:coreProperties>
</file>